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'Лист1'!$A$1:$F$73</definedName>
  </definedNames>
  <calcPr fullCalcOnLoad="1"/>
</workbook>
</file>

<file path=xl/sharedStrings.xml><?xml version="1.0" encoding="utf-8"?>
<sst xmlns="http://schemas.openxmlformats.org/spreadsheetml/2006/main" count="135" uniqueCount="131">
  <si>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</si>
  <si>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</si>
  <si>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</si>
  <si>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</si>
  <si>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</si>
  <si>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</si>
  <si>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</si>
  <si>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</si>
  <si>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Платежи при пользовании природными ресурсами</t>
  </si>
  <si>
    <t>Доходы от продажи материальных и нематериальных активов</t>
  </si>
  <si>
    <t>Безвозмездные поступления</t>
  </si>
  <si>
    <t>ВСЕГО ДОХОДОВ</t>
  </si>
  <si>
    <t>Штрафы, санкции, возмещение ущерба</t>
  </si>
  <si>
    <t>НАЛОГОВЫЕ ДОХОДЫ</t>
  </si>
  <si>
    <t>НЕНАЛОГОВЫЕ ДОХОДЫ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</si>
  <si>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</si>
  <si>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</si>
  <si>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Налоги, сборы и регулярные платежи за пользование прородными ресурсами</t>
  </si>
  <si>
    <t xml:space="preserve">Налог на добычу общераспостраненных полезных ископаемых </t>
  </si>
  <si>
    <t>Коды бюджетной классификации Российской Федерации</t>
  </si>
  <si>
    <t xml:space="preserve">Наименование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</si>
  <si>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</si>
  <si>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</si>
  <si>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</si>
  <si>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</si>
  <si>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</si>
  <si>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</si>
  <si>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</si>
  <si>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Дефицит, профицит  (-,+)</t>
  </si>
  <si>
    <t>РАСХОДЫ</t>
  </si>
  <si>
    <t>0100</t>
  </si>
  <si>
    <t>0300</t>
  </si>
  <si>
    <t>0400</t>
  </si>
  <si>
    <t>0500</t>
  </si>
  <si>
    <t>0700</t>
  </si>
  <si>
    <t>0800</t>
  </si>
  <si>
    <t>Раздел</t>
  </si>
  <si>
    <t>ВСЕГО РАСХОДОВ</t>
  </si>
  <si>
    <t>2</t>
  </si>
  <si>
    <t>Единый сельскохозяйственный налог (налоговые периоды, истекшие до 1 января 2011)</t>
  </si>
  <si>
    <t>Дотации бюджетам субъектов Российской Федерации и муниципальных образований</t>
  </si>
  <si>
    <t xml:space="preserve"> 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</si>
  <si>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</si>
  <si>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</si>
  <si>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Физическая культура и спорт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</si>
  <si>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</si>
  <si>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в соответствии со статьями 227,227.1, и 228 Налогового кодекса Российской Федерации</t>
  </si>
  <si>
    <t>182 1 0102020 01 0000 110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</si>
  <si>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</si>
  <si>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</si>
  <si>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</si>
  <si>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</si>
  <si>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петента в соответствии со статьей 227.1 Налогового кодекса Российской Федерации</t>
  </si>
  <si>
    <t xml:space="preserve">Единый сельскохозяйственный налог </t>
  </si>
  <si>
    <t xml:space="preserve">Прочие доходы от оказания платных услуг (работ) получателями средств бюджетов муниципальных районов </t>
  </si>
  <si>
    <t>Доходы от реализации иного имущества находящегося в собственности муниципальных районов (за исключением имущества муниципальных, бюджетных и автономных учреждений,а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</si>
  <si>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Прочие неналоговые доходы бюджетов муниципальных районов</t>
  </si>
  <si>
    <t>Налоги на товары (работы, услуги)реализуемые на территории Российской Федерации</t>
  </si>
  <si>
    <t>0600</t>
  </si>
  <si>
    <t>Охрана окружающей среды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</si>
  <si>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</si>
  <si>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в виде прибыли, приходящейся на доли в уставных капиталах</t>
  </si>
  <si>
    <t>Налог, взымаемый в связи с применением патентной системой</t>
  </si>
  <si>
    <t>182 1 05 02010 02 0000 110</t>
  </si>
  <si>
    <t>182 1 05 03010 01 0000 110</t>
  </si>
  <si>
    <t>182 1 05 03020 01 0000 110</t>
  </si>
  <si>
    <t>182 1 05 04020 02 0000110</t>
  </si>
  <si>
    <t>182 1 07 01020 01 0000 110</t>
  </si>
  <si>
    <t>182 1 08 03010 01 0000 110</t>
  </si>
  <si>
    <t>302 1 11 01050 05 0000 120</t>
  </si>
  <si>
    <t>048 1 12 01000 01 0000 120</t>
  </si>
  <si>
    <t>Налоговые и неналоговые доходы</t>
  </si>
  <si>
    <t>000 1 05 00000 00 0000 000</t>
  </si>
  <si>
    <t>000 1 01 02000 01 0000 110</t>
  </si>
  <si>
    <t>000 1 07 00000 00 0000 000</t>
  </si>
  <si>
    <t>000 1 08 00000 00 0000 000</t>
  </si>
  <si>
    <t>000 1 03 00000 01 0000 000</t>
  </si>
  <si>
    <t>000 1  11 00000 00 0000 000</t>
  </si>
  <si>
    <t>000 1 12 00000 00 0000 120</t>
  </si>
  <si>
    <t>000 1 13 00000 00 0000 000</t>
  </si>
  <si>
    <t>073 1 13 01995 05 0000 130</t>
  </si>
  <si>
    <t>000 1 14 00000 00 0000 000</t>
  </si>
  <si>
    <t>000 1 16 00000 00 0000 000</t>
  </si>
  <si>
    <t>000 2 00 00000 00 0000 000</t>
  </si>
  <si>
    <t>000 1 00 00000 00 0000 000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</si>
  <si>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терртиторий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</si>
  <si>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</si>
  <si>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</si>
  <si>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Иные межбюджетные трансферты</t>
  </si>
  <si>
    <t>092 2 02 10000 00 0000 150</t>
  </si>
  <si>
    <t>092 2 02 2000000 0000 150</t>
  </si>
  <si>
    <t>092 2 02 30000 00 0000 150</t>
  </si>
  <si>
    <t>092 2 02 40000 00 0000 150</t>
  </si>
  <si>
    <t>092 2 19 05000 05 0000 150</t>
  </si>
  <si>
    <t>000 1 17 01050 05 0000 180</t>
  </si>
  <si>
    <t>000 1 17 00000 00 0000 180</t>
  </si>
  <si>
    <t>Невыясненные постпления</t>
  </si>
  <si>
    <t>302 1 11 05035 05 0000 120</t>
  </si>
  <si>
    <t>302 1 11 07015 05 0000 120</t>
  </si>
  <si>
    <t xml:space="preserve"> 100 1 03 02231 01 0000 110</t>
  </si>
  <si>
    <t>100 1 03 02241 01 0000 110</t>
  </si>
  <si>
    <t>100 1 02 02251 01 0000 110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</si>
  <si>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</si>
  <si>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</si>
  <si>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</si>
  <si>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</si>
  <si>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</si>
  <si>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3021 13 01995 05 0000 130</t>
  </si>
  <si>
    <t>302 1 14 02053 05 0000 410</t>
  </si>
  <si>
    <t>073 1 17 05050 05 0000 180</t>
  </si>
  <si>
    <t xml:space="preserve">  
Налог, взимаемый с налогоплательщиков, выбравших в качестве объекта налогообложения доходы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</si>
  <si>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</si>
  <si>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182 1 05 01011 01 0000 110</t>
  </si>
  <si>
    <t xml:space="preserve"> 182 1 05 01021 01 0000 110</t>
  </si>
  <si>
    <t xml:space="preserve"> 182 1 05 01050 01 0000 110</t>
  </si>
  <si>
    <t>082 1 11 05013 05 0000 120</t>
  </si>
  <si>
    <t>082 1 11 0513 13 0000 120</t>
  </si>
  <si>
    <t>082 1 14 06013 05 0000 430</t>
  </si>
  <si>
    <t>082 1 14 06013 13 0000 430</t>
  </si>
  <si>
    <t>Оценка ожидаемого исполнения бюджета Гаврилово-Посадского муниципального района по доходам и расходам за 2022 год</t>
  </si>
  <si>
    <t>Утверждено по бюджету на 2022 год (руб.)</t>
  </si>
  <si>
    <t>Фактически поступило за 9 месяцев 2022 г. (руб.)</t>
  </si>
  <si>
    <t>Ожидаемое исполнение за 2022 год (руб.)</t>
  </si>
  <si>
    <t>3021 13 02995 05 0000 130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</si>
  <si>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</si>
  <si>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</si>
  <si>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Прочие доходы от компенсации затрат бюджетов муниципальных районов</t>
  </si>
  <si>
    <t>1301</t>
  </si>
  <si>
    <t>Обслужиание государственного (муниципального) долга</t>
  </si>
  <si>
    <t>082 1 17 05050 05 0000 180</t>
  </si>
  <si>
    <t>166 1 17 05050 05 0000 180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</si>
</sst>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4" fontId="29" fillId="0" borderId="2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4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justify" vertical="top" wrapText="1"/>
    </xf>
    <xf numFmtId="0" fontId="4" fillId="0" borderId="12" xfId="0" applyNumberFormat="1" applyFont="1" applyBorder="1" applyAlignment="1">
      <alignment horizontal="justify" vertical="top" wrapText="1"/>
    </xf>
    <xf numFmtId="2" fontId="45" fillId="0" borderId="12" xfId="0" applyNumberFormat="1" applyFont="1" applyBorder="1" applyAlignment="1">
      <alignment horizontal="justify" vertical="top" wrapText="1"/>
    </xf>
    <xf numFmtId="2" fontId="45" fillId="0" borderId="12" xfId="0" applyNumberFormat="1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justify" vertical="top" wrapText="1"/>
    </xf>
    <xf numFmtId="4" fontId="3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vertical="top"/>
    </xf>
    <xf numFmtId="4" fontId="3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6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2" fontId="6" fillId="0" borderId="12" xfId="0" applyNumberFormat="1" applyFont="1" applyBorder="1" applyAlignment="1">
      <alignment horizontal="justify" vertical="top" wrapText="1"/>
    </xf>
    <xf numFmtId="0" fontId="4" fillId="0" borderId="12" xfId="0" applyFont="1" applyBorder="1" applyAlignment="1">
      <alignment horizontal="left" wrapText="1"/>
    </xf>
    <xf numFmtId="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vertical="top"/>
    </xf>
    <xf numFmtId="4" fontId="10" fillId="0" borderId="12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4" fontId="46" fillId="0" borderId="12" xfId="0" applyNumberFormat="1" applyFont="1" applyBorder="1" applyAlignment="1">
      <alignment vertical="top"/>
    </xf>
    <xf numFmtId="0" fontId="46" fillId="0" borderId="12" xfId="0" applyFont="1" applyBorder="1" applyAlignment="1">
      <alignment vertical="top"/>
    </xf>
    <xf numFmtId="0" fontId="46" fillId="0" borderId="12" xfId="0" applyFont="1" applyBorder="1" applyAlignment="1">
      <alignment horizontal="center" vertical="top"/>
    </xf>
    <xf numFmtId="0" fontId="46" fillId="0" borderId="12" xfId="0" applyFont="1" applyBorder="1" applyAlignment="1">
      <alignment vertical="top" wrapText="1"/>
    </xf>
    <xf numFmtId="2" fontId="45" fillId="0" borderId="13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vertical="top"/>
    </xf>
    <xf numFmtId="49" fontId="3" fillId="0" borderId="12" xfId="0" applyNumberFormat="1" applyFont="1" applyBorder="1" applyAlignment="1">
      <alignment horizontal="justify" wrapText="1"/>
    </xf>
    <xf numFmtId="49" fontId="3" fillId="0" borderId="12" xfId="0" applyNumberFormat="1" applyFont="1" applyBorder="1" applyAlignment="1">
      <alignment vertical="top" wrapText="1"/>
    </xf>
    <xf numFmtId="4" fontId="47" fillId="0" borderId="2" xfId="35" applyNumberFormat="1" applyFont="1" applyAlignment="1" applyProtection="1">
      <alignment horizontal="right" vertical="top"/>
      <protection/>
    </xf>
    <xf numFmtId="49" fontId="3" fillId="0" borderId="12" xfId="0" applyNumberFormat="1" applyFont="1" applyBorder="1" applyAlignment="1">
      <alignment vertical="top"/>
    </xf>
    <xf numFmtId="4" fontId="11" fillId="0" borderId="12" xfId="0" applyNumberFormat="1" applyFont="1" applyBorder="1" applyAlignment="1">
      <alignment vertical="top"/>
    </xf>
    <xf numFmtId="49" fontId="9" fillId="0" borderId="12" xfId="0" applyNumberFormat="1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4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&#1050;&#1077;&#1081;&#1089;&#1080;&#1089;&#1090;&#1077;&#1084;&#1089;\&#1057;&#1074;&#1086;&#1076;-&#1057;&#1052;&#1040;&#1056;&#1058;\ReportManager\0503317G_20210101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>  
Минимальный налог, зачисляемый в бюджеты субъектов Российской Федерации (за налоговые периоды, истекшие до 1 января 2016 года)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="97" zoomScaleNormal="97" zoomScalePageLayoutView="0" workbookViewId="0" topLeftCell="A61">
      <selection activeCell="F75" sqref="F75"/>
    </sheetView>
  </sheetViews>
  <sheetFormatPr defaultColWidth="9.140625" defaultRowHeight="15"/>
  <cols>
    <col min="1" max="1" width="25.7109375" style="0" customWidth="1"/>
    <col min="2" max="2" width="29.57421875" style="0" customWidth="1"/>
    <col min="3" max="3" width="16.28125" style="0" customWidth="1"/>
    <col min="4" max="4" width="27.00390625" style="0" hidden="1" customWidth="1"/>
    <col min="5" max="5" width="16.7109375" style="0" customWidth="1"/>
    <col min="6" max="6" width="15.7109375" style="0" customWidth="1"/>
  </cols>
  <sheetData>
    <row r="1" spans="1:6" ht="57.75" customHeight="1">
      <c r="A1" s="62" t="s">
        <v>119</v>
      </c>
      <c r="B1" s="62"/>
      <c r="C1" s="62"/>
      <c r="D1" s="62"/>
      <c r="E1" s="62"/>
      <c r="F1" s="62"/>
    </row>
    <row r="2" spans="1:6" ht="62.25" customHeight="1">
      <c r="A2" s="11" t="s">
        <v>19</v>
      </c>
      <c r="B2" s="13" t="s">
        <v>20</v>
      </c>
      <c r="C2" s="11" t="s">
        <v>120</v>
      </c>
      <c r="D2" s="46"/>
      <c r="E2" s="47" t="s">
        <v>121</v>
      </c>
      <c r="F2" s="59" t="s">
        <v>122</v>
      </c>
    </row>
    <row r="3" spans="1:6" ht="15">
      <c r="A3" s="9">
        <v>1</v>
      </c>
      <c r="B3" s="9">
        <v>2</v>
      </c>
      <c r="C3" s="9">
        <v>3</v>
      </c>
      <c r="E3" s="19"/>
      <c r="F3" s="12">
        <v>4</v>
      </c>
    </row>
    <row r="4" spans="1:6" ht="29.25">
      <c r="A4" s="43" t="s">
        <v>84</v>
      </c>
      <c r="B4" s="41" t="s">
        <v>71</v>
      </c>
      <c r="C4" s="42">
        <f>C5+C29</f>
        <v>84322702.78999999</v>
      </c>
      <c r="D4" s="42" t="e">
        <f>D5+D29</f>
        <v>#REF!</v>
      </c>
      <c r="E4" s="42">
        <f>E5+E29</f>
        <v>60136915.05</v>
      </c>
      <c r="F4" s="42">
        <f>F5+F29</f>
        <v>85699895.9</v>
      </c>
    </row>
    <row r="5" spans="1:6" ht="15">
      <c r="A5" s="1"/>
      <c r="B5" s="2" t="s">
        <v>13</v>
      </c>
      <c r="C5" s="33">
        <f>C6+C16+C25+C27+C11</f>
        <v>64235829.16</v>
      </c>
      <c r="D5" s="33">
        <f>D6+D16+D25+D27+D11</f>
        <v>0</v>
      </c>
      <c r="E5" s="33">
        <f>E6+E16+E25+E27+E11</f>
        <v>49732262.58</v>
      </c>
      <c r="F5" s="33">
        <f>F6+F16+F25+F27+F11</f>
        <v>65365645</v>
      </c>
    </row>
    <row r="6" spans="1:6" ht="28.5">
      <c r="A6" s="6" t="s">
        <v>73</v>
      </c>
      <c r="B6" s="3" t="s">
        <v>0</v>
      </c>
      <c r="C6" s="33">
        <f>SUM(C7:C10)</f>
        <v>50124234.47</v>
      </c>
      <c r="D6" s="33">
        <f>SUM(D7:D10)</f>
        <v>0</v>
      </c>
      <c r="E6" s="33">
        <f>SUM(E7:E10)</f>
        <v>37145486.300000004</v>
      </c>
      <c r="F6" s="33">
        <f>SUM(F7:F10)</f>
        <v>50250000</v>
      </c>
    </row>
    <row r="7" spans="1:6" ht="174" customHeight="1">
      <c r="A7" s="49" t="s">
        <v>45</v>
      </c>
      <c r="B7" s="29" t="s">
        <v>46</v>
      </c>
      <c r="C7" s="32">
        <v>49200000</v>
      </c>
      <c r="D7" s="34"/>
      <c r="E7" s="48">
        <v>36211752.2</v>
      </c>
      <c r="F7" s="44">
        <v>49200000</v>
      </c>
    </row>
    <row r="8" spans="1:6" ht="270" customHeight="1">
      <c r="A8" s="51" t="s">
        <v>47</v>
      </c>
      <c r="B8" s="30" t="s">
        <v>48</v>
      </c>
      <c r="C8" s="32">
        <v>250000</v>
      </c>
      <c r="D8" s="34"/>
      <c r="E8" s="48">
        <v>134163.01</v>
      </c>
      <c r="F8" s="32">
        <v>200000</v>
      </c>
    </row>
    <row r="9" spans="1:6" ht="96" customHeight="1">
      <c r="A9" s="51" t="s">
        <v>50</v>
      </c>
      <c r="B9" s="30" t="s">
        <v>49</v>
      </c>
      <c r="C9" s="32">
        <v>510434.47</v>
      </c>
      <c r="D9" s="34"/>
      <c r="E9" s="48">
        <v>553871.09</v>
      </c>
      <c r="F9" s="32">
        <v>580000</v>
      </c>
    </row>
    <row r="10" spans="1:6" ht="222" customHeight="1">
      <c r="A10" s="7" t="s">
        <v>51</v>
      </c>
      <c r="B10" s="40" t="s">
        <v>52</v>
      </c>
      <c r="C10" s="32">
        <v>163800</v>
      </c>
      <c r="D10" s="34"/>
      <c r="E10" s="48">
        <v>245700</v>
      </c>
      <c r="F10" s="32">
        <v>270000</v>
      </c>
    </row>
    <row r="11" spans="1:6" ht="58.5" customHeight="1">
      <c r="A11" s="6" t="s">
        <v>76</v>
      </c>
      <c r="B11" s="31" t="s">
        <v>57</v>
      </c>
      <c r="C11" s="33">
        <f>C12+C13+C14+C15</f>
        <v>8963780</v>
      </c>
      <c r="D11" s="33">
        <f>D12+D13+D14+D15</f>
        <v>0</v>
      </c>
      <c r="E11" s="33">
        <f>E12+E13+E14+E15</f>
        <v>7711494.22</v>
      </c>
      <c r="F11" s="33">
        <f>F12+F13+F14+F15</f>
        <v>8963780</v>
      </c>
    </row>
    <row r="12" spans="1:6" ht="284.25" customHeight="1">
      <c r="A12" s="53" t="s">
        <v>99</v>
      </c>
      <c r="B12" s="52" t="s">
        <v>103</v>
      </c>
      <c r="C12" s="32">
        <v>4120820</v>
      </c>
      <c r="D12" s="34"/>
      <c r="E12" s="48">
        <v>3770542.15</v>
      </c>
      <c r="F12" s="32">
        <v>4120820</v>
      </c>
    </row>
    <row r="13" spans="1:6" ht="299.25" customHeight="1">
      <c r="A13" s="53" t="s">
        <v>100</v>
      </c>
      <c r="B13" s="30" t="s">
        <v>104</v>
      </c>
      <c r="C13" s="32">
        <v>23250</v>
      </c>
      <c r="D13" s="34"/>
      <c r="E13" s="48">
        <v>21330.47</v>
      </c>
      <c r="F13" s="32">
        <v>23250</v>
      </c>
    </row>
    <row r="14" spans="1:6" ht="283.5" customHeight="1">
      <c r="A14" s="53" t="s">
        <v>101</v>
      </c>
      <c r="B14" s="30" t="s">
        <v>105</v>
      </c>
      <c r="C14" s="32">
        <v>5406730</v>
      </c>
      <c r="D14" s="34"/>
      <c r="E14" s="48">
        <v>4340529.17</v>
      </c>
      <c r="F14" s="32">
        <v>5406730</v>
      </c>
    </row>
    <row r="15" spans="1:6" ht="285" customHeight="1">
      <c r="A15" s="53" t="s">
        <v>102</v>
      </c>
      <c r="B15" s="30" t="s">
        <v>106</v>
      </c>
      <c r="C15" s="32">
        <v>-587020</v>
      </c>
      <c r="D15" s="34"/>
      <c r="E15" s="48">
        <v>-420907.57</v>
      </c>
      <c r="F15" s="32">
        <v>-587020</v>
      </c>
    </row>
    <row r="16" spans="1:6" ht="28.5">
      <c r="A16" s="6" t="s">
        <v>72</v>
      </c>
      <c r="B16" s="27" t="s">
        <v>1</v>
      </c>
      <c r="C16" s="33">
        <f>C21+C22+C23+C24+C17+C19</f>
        <v>3147814.6900000004</v>
      </c>
      <c r="D16" s="33">
        <f>D21+D22+D23+D24+D17+D19</f>
        <v>0</v>
      </c>
      <c r="E16" s="33">
        <f>E21+E22+E23+E24+E17+E19+E20+E18</f>
        <v>3514394.65</v>
      </c>
      <c r="F16" s="33">
        <f>F21+F22+F23+F24+F17+F19</f>
        <v>4251865</v>
      </c>
    </row>
    <row r="17" spans="1:6" ht="78.75" customHeight="1">
      <c r="A17" s="55" t="s">
        <v>112</v>
      </c>
      <c r="B17" s="54" t="s">
        <v>110</v>
      </c>
      <c r="C17" s="32">
        <v>688373</v>
      </c>
      <c r="D17" s="35"/>
      <c r="E17" s="32">
        <v>888440.39</v>
      </c>
      <c r="F17" s="32">
        <v>1150000</v>
      </c>
    </row>
    <row r="18" spans="1:6" ht="97.5" customHeight="1">
      <c r="A18" s="55" t="s">
        <v>124</v>
      </c>
      <c r="B18" s="26" t="s">
        <v>125</v>
      </c>
      <c r="C18" s="32">
        <v>0</v>
      </c>
      <c r="D18" s="35"/>
      <c r="E18" s="32">
        <v>-215.63</v>
      </c>
      <c r="F18" s="32"/>
    </row>
    <row r="19" spans="1:6" ht="168.75" customHeight="1">
      <c r="A19" s="57" t="s">
        <v>113</v>
      </c>
      <c r="B19" s="54" t="s">
        <v>111</v>
      </c>
      <c r="C19" s="32">
        <v>639187.45</v>
      </c>
      <c r="D19" s="35"/>
      <c r="E19" s="32">
        <v>836679.77</v>
      </c>
      <c r="F19" s="32">
        <v>1100000</v>
      </c>
    </row>
    <row r="20" spans="1:6" ht="101.25" customHeight="1">
      <c r="A20" s="57" t="s">
        <v>114</v>
      </c>
      <c r="B20" s="54" t="str">
        <f>'[1]Доходы'!$A$43</f>
        <v>  
Минимальный налог, зачисляемый в бюджеты субъектов Российской Федерации (за налоговые периоды, истекшие до 1 января 2016 года)
</v>
      </c>
      <c r="C20" s="32">
        <v>0</v>
      </c>
      <c r="D20" s="35"/>
      <c r="E20" s="32">
        <v>-39.43</v>
      </c>
      <c r="F20" s="32">
        <v>0</v>
      </c>
    </row>
    <row r="21" spans="1:6" ht="54" customHeight="1">
      <c r="A21" s="7" t="s">
        <v>63</v>
      </c>
      <c r="B21" s="26" t="s">
        <v>2</v>
      </c>
      <c r="C21" s="32">
        <v>12071.34</v>
      </c>
      <c r="D21" s="34"/>
      <c r="E21" s="48">
        <v>21865.45</v>
      </c>
      <c r="F21" s="32">
        <v>21865</v>
      </c>
    </row>
    <row r="22" spans="1:6" ht="29.25" customHeight="1">
      <c r="A22" s="7" t="s">
        <v>64</v>
      </c>
      <c r="B22" s="26" t="s">
        <v>53</v>
      </c>
      <c r="C22" s="44">
        <v>1008182.9</v>
      </c>
      <c r="D22" s="34"/>
      <c r="E22" s="48">
        <v>1018039.88</v>
      </c>
      <c r="F22" s="32">
        <v>1030000</v>
      </c>
    </row>
    <row r="23" spans="1:6" ht="57.75" customHeight="1">
      <c r="A23" s="7" t="s">
        <v>65</v>
      </c>
      <c r="B23" s="26" t="s">
        <v>39</v>
      </c>
      <c r="C23" s="32">
        <v>0</v>
      </c>
      <c r="D23" s="34"/>
      <c r="E23" s="48">
        <v>0</v>
      </c>
      <c r="F23" s="32">
        <v>0</v>
      </c>
    </row>
    <row r="24" spans="1:6" ht="33" customHeight="1">
      <c r="A24" s="7" t="s">
        <v>66</v>
      </c>
      <c r="B24" s="26" t="s">
        <v>62</v>
      </c>
      <c r="C24" s="32">
        <v>800000</v>
      </c>
      <c r="D24" s="34"/>
      <c r="E24" s="48">
        <v>749624.22</v>
      </c>
      <c r="F24" s="32">
        <v>950000</v>
      </c>
    </row>
    <row r="25" spans="1:6" ht="45.75" customHeight="1">
      <c r="A25" s="6" t="s">
        <v>74</v>
      </c>
      <c r="B25" s="27" t="s">
        <v>17</v>
      </c>
      <c r="C25" s="33">
        <f>C26</f>
        <v>700000</v>
      </c>
      <c r="D25" s="33">
        <f>D26</f>
        <v>0</v>
      </c>
      <c r="E25" s="33">
        <f>E26</f>
        <v>318997</v>
      </c>
      <c r="F25" s="33">
        <f>F26</f>
        <v>600000</v>
      </c>
    </row>
    <row r="26" spans="1:6" ht="55.5" customHeight="1">
      <c r="A26" s="7" t="s">
        <v>67</v>
      </c>
      <c r="B26" s="26" t="s">
        <v>18</v>
      </c>
      <c r="C26" s="32">
        <v>700000</v>
      </c>
      <c r="D26" s="34"/>
      <c r="E26" s="48">
        <v>318997</v>
      </c>
      <c r="F26" s="32">
        <v>600000</v>
      </c>
    </row>
    <row r="27" spans="1:6" ht="18.75" customHeight="1">
      <c r="A27" s="2" t="s">
        <v>75</v>
      </c>
      <c r="B27" s="3" t="s">
        <v>3</v>
      </c>
      <c r="C27" s="33">
        <f>C28</f>
        <v>1300000</v>
      </c>
      <c r="D27" s="33">
        <f>D28</f>
        <v>0</v>
      </c>
      <c r="E27" s="33">
        <f>E28</f>
        <v>1041890.41</v>
      </c>
      <c r="F27" s="33">
        <f>F28</f>
        <v>1300000</v>
      </c>
    </row>
    <row r="28" spans="1:6" ht="125.25" customHeight="1">
      <c r="A28" s="7" t="s">
        <v>68</v>
      </c>
      <c r="B28" s="26" t="s">
        <v>4</v>
      </c>
      <c r="C28" s="32">
        <v>1300000</v>
      </c>
      <c r="D28" s="34"/>
      <c r="E28" s="48">
        <v>1041890.41</v>
      </c>
      <c r="F28" s="32">
        <v>1300000</v>
      </c>
    </row>
    <row r="29" spans="1:6" ht="28.5">
      <c r="A29" s="7"/>
      <c r="B29" s="4" t="s">
        <v>14</v>
      </c>
      <c r="C29" s="33">
        <f>C30+C36+C38+C42+C46+C47</f>
        <v>20086873.63</v>
      </c>
      <c r="D29" s="33" t="e">
        <f>D30+D36+D38+D42+D46+D47</f>
        <v>#REF!</v>
      </c>
      <c r="E29" s="33">
        <f>E30+E36+E38+E42+E46+E47</f>
        <v>10404652.469999999</v>
      </c>
      <c r="F29" s="33">
        <f>F30+F36+F38+F42+F46+F47</f>
        <v>20334250.9</v>
      </c>
    </row>
    <row r="30" spans="1:6" ht="73.5" customHeight="1">
      <c r="A30" s="6" t="s">
        <v>77</v>
      </c>
      <c r="B30" s="28" t="s">
        <v>5</v>
      </c>
      <c r="C30" s="33">
        <f>C31+C32+C33+C34+C35</f>
        <v>1626629.1099999999</v>
      </c>
      <c r="D30" s="33">
        <f>D31+D32+D33+D34+D35</f>
        <v>0</v>
      </c>
      <c r="E30" s="33">
        <f>E31+E32+E33+E34+E35</f>
        <v>1909213.01</v>
      </c>
      <c r="F30" s="33">
        <f>F31+F32+F33+F34+F35</f>
        <v>2061882</v>
      </c>
    </row>
    <row r="31" spans="1:6" ht="51.75" customHeight="1">
      <c r="A31" s="7" t="s">
        <v>69</v>
      </c>
      <c r="B31" s="10" t="s">
        <v>61</v>
      </c>
      <c r="C31" s="32">
        <v>3582</v>
      </c>
      <c r="D31" s="35"/>
      <c r="E31" s="32">
        <v>3582</v>
      </c>
      <c r="F31" s="32">
        <v>3582</v>
      </c>
    </row>
    <row r="32" spans="1:6" ht="153.75" customHeight="1">
      <c r="A32" s="7" t="s">
        <v>115</v>
      </c>
      <c r="B32" s="10" t="s">
        <v>86</v>
      </c>
      <c r="C32" s="32">
        <v>849625.94</v>
      </c>
      <c r="D32" s="34"/>
      <c r="E32" s="48">
        <v>1092360.55</v>
      </c>
      <c r="F32" s="44">
        <v>1150000</v>
      </c>
    </row>
    <row r="33" spans="1:6" ht="157.5" customHeight="1">
      <c r="A33" s="7" t="s">
        <v>116</v>
      </c>
      <c r="B33" s="10" t="s">
        <v>87</v>
      </c>
      <c r="C33" s="32">
        <v>550821.17</v>
      </c>
      <c r="D33" s="34"/>
      <c r="E33" s="48">
        <v>631944.53</v>
      </c>
      <c r="F33" s="44">
        <v>670000</v>
      </c>
    </row>
    <row r="34" spans="1:6" ht="111" customHeight="1">
      <c r="A34" s="7" t="s">
        <v>97</v>
      </c>
      <c r="B34" s="26" t="s">
        <v>6</v>
      </c>
      <c r="C34" s="32">
        <v>212600</v>
      </c>
      <c r="D34" s="34"/>
      <c r="E34" s="48">
        <v>170925.93</v>
      </c>
      <c r="F34" s="44">
        <v>227900</v>
      </c>
    </row>
    <row r="35" spans="1:6" ht="101.25" customHeight="1">
      <c r="A35" s="7" t="s">
        <v>98</v>
      </c>
      <c r="B35" s="26" t="s">
        <v>7</v>
      </c>
      <c r="C35" s="32">
        <v>10000</v>
      </c>
      <c r="D35" s="34"/>
      <c r="E35" s="48">
        <v>10400</v>
      </c>
      <c r="F35" s="32">
        <v>10400</v>
      </c>
    </row>
    <row r="36" spans="1:6" ht="33.75" customHeight="1">
      <c r="A36" s="6" t="s">
        <v>78</v>
      </c>
      <c r="B36" s="3" t="s">
        <v>8</v>
      </c>
      <c r="C36" s="33">
        <f>C37</f>
        <v>125242.74</v>
      </c>
      <c r="D36" s="33">
        <f>D37</f>
        <v>0</v>
      </c>
      <c r="E36" s="33">
        <f>E37</f>
        <v>101068.5</v>
      </c>
      <c r="F36" s="33">
        <f>F37</f>
        <v>125243</v>
      </c>
    </row>
    <row r="37" spans="1:6" ht="36" customHeight="1">
      <c r="A37" s="7" t="s">
        <v>70</v>
      </c>
      <c r="B37" s="5" t="s">
        <v>15</v>
      </c>
      <c r="C37" s="32">
        <v>125242.74</v>
      </c>
      <c r="D37" s="34"/>
      <c r="E37" s="48">
        <v>101068.5</v>
      </c>
      <c r="F37" s="45">
        <v>125243</v>
      </c>
    </row>
    <row r="38" spans="1:6" ht="42" customHeight="1">
      <c r="A38" s="6" t="s">
        <v>79</v>
      </c>
      <c r="B38" s="8" t="s">
        <v>16</v>
      </c>
      <c r="C38" s="33">
        <f>C39+C40</f>
        <v>2021300</v>
      </c>
      <c r="D38" s="33">
        <f>D39+D40</f>
        <v>0</v>
      </c>
      <c r="E38" s="33">
        <f>E39+E40+E41</f>
        <v>1559353.37</v>
      </c>
      <c r="F38" s="33">
        <f>F39+F40+F41</f>
        <v>1810883</v>
      </c>
    </row>
    <row r="39" spans="1:6" ht="63" customHeight="1">
      <c r="A39" s="7" t="s">
        <v>80</v>
      </c>
      <c r="B39" s="26" t="s">
        <v>54</v>
      </c>
      <c r="C39" s="32">
        <v>1996300</v>
      </c>
      <c r="D39" s="34"/>
      <c r="E39" s="44">
        <v>1533564.8</v>
      </c>
      <c r="F39" s="44">
        <v>1778000</v>
      </c>
    </row>
    <row r="40" spans="1:6" ht="63" customHeight="1">
      <c r="A40" s="7" t="s">
        <v>107</v>
      </c>
      <c r="B40" s="26" t="s">
        <v>54</v>
      </c>
      <c r="C40" s="32">
        <v>25000</v>
      </c>
      <c r="D40" s="34"/>
      <c r="E40" s="48">
        <v>17906</v>
      </c>
      <c r="F40" s="32">
        <v>25000</v>
      </c>
    </row>
    <row r="41" spans="1:6" ht="63" customHeight="1">
      <c r="A41" s="7" t="s">
        <v>123</v>
      </c>
      <c r="B41" s="26" t="s">
        <v>126</v>
      </c>
      <c r="C41" s="32">
        <v>0</v>
      </c>
      <c r="D41" s="34"/>
      <c r="E41" s="48">
        <v>7882.57</v>
      </c>
      <c r="F41" s="32">
        <v>7883</v>
      </c>
    </row>
    <row r="42" spans="1:6" ht="43.5" customHeight="1">
      <c r="A42" s="6" t="s">
        <v>81</v>
      </c>
      <c r="B42" s="3" t="s">
        <v>9</v>
      </c>
      <c r="C42" s="33">
        <f>C43+C44+C45</f>
        <v>2208393.71</v>
      </c>
      <c r="D42" s="33">
        <f>D43+D44+D45</f>
        <v>0</v>
      </c>
      <c r="E42" s="33">
        <f>E43+E44+E45</f>
        <v>1610932.49</v>
      </c>
      <c r="F42" s="33">
        <f>F43+F44+F45</f>
        <v>2217242.5</v>
      </c>
    </row>
    <row r="43" spans="1:6" ht="179.25" customHeight="1">
      <c r="A43" s="7" t="s">
        <v>108</v>
      </c>
      <c r="B43" s="10" t="s">
        <v>55</v>
      </c>
      <c r="C43" s="32">
        <v>417242.5</v>
      </c>
      <c r="D43" s="34"/>
      <c r="E43" s="48">
        <v>94000</v>
      </c>
      <c r="F43" s="32">
        <v>417242.5</v>
      </c>
    </row>
    <row r="44" spans="1:6" ht="123" customHeight="1">
      <c r="A44" s="7" t="s">
        <v>117</v>
      </c>
      <c r="B44" s="26" t="s">
        <v>85</v>
      </c>
      <c r="C44" s="32">
        <v>392805.17</v>
      </c>
      <c r="D44" s="34"/>
      <c r="E44" s="48">
        <v>154049.78</v>
      </c>
      <c r="F44" s="44">
        <v>200000</v>
      </c>
    </row>
    <row r="45" spans="1:6" ht="92.25" customHeight="1">
      <c r="A45" s="7" t="s">
        <v>118</v>
      </c>
      <c r="B45" s="26" t="s">
        <v>60</v>
      </c>
      <c r="C45" s="32">
        <v>1398346.04</v>
      </c>
      <c r="D45" s="34"/>
      <c r="E45" s="48">
        <v>1362882.71</v>
      </c>
      <c r="F45" s="44">
        <v>1600000</v>
      </c>
    </row>
    <row r="46" spans="1:6" ht="29.25" customHeight="1">
      <c r="A46" s="6" t="s">
        <v>82</v>
      </c>
      <c r="B46" s="3" t="s">
        <v>12</v>
      </c>
      <c r="C46" s="33">
        <v>321307.53</v>
      </c>
      <c r="D46" s="33" t="e">
        <f>#REF!+#REF!+#REF!+#REF!+#REF!+#REF!+#REF!</f>
        <v>#REF!</v>
      </c>
      <c r="E46" s="33">
        <v>256854.64</v>
      </c>
      <c r="F46" s="33">
        <v>321307</v>
      </c>
    </row>
    <row r="47" spans="1:6" ht="48" customHeight="1">
      <c r="A47" s="6" t="s">
        <v>95</v>
      </c>
      <c r="B47" s="27" t="s">
        <v>56</v>
      </c>
      <c r="C47" s="33">
        <f>C48++C49+C50+C51</f>
        <v>13784000.54</v>
      </c>
      <c r="D47" s="33">
        <f>D48++D49+D50+D51</f>
        <v>0</v>
      </c>
      <c r="E47" s="33">
        <f>E48++E49+E50+E51</f>
        <v>4967230.46</v>
      </c>
      <c r="F47" s="33">
        <f>F48++F49+F50+F51</f>
        <v>13797693.4</v>
      </c>
    </row>
    <row r="48" spans="1:6" ht="30.75" customHeight="1">
      <c r="A48" s="7" t="s">
        <v>94</v>
      </c>
      <c r="B48" s="26" t="s">
        <v>96</v>
      </c>
      <c r="C48" s="32">
        <v>0</v>
      </c>
      <c r="D48" s="34"/>
      <c r="E48" s="48">
        <v>24537.06</v>
      </c>
      <c r="F48" s="32">
        <v>0</v>
      </c>
    </row>
    <row r="49" spans="1:6" ht="43.5" customHeight="1">
      <c r="A49" s="7" t="s">
        <v>109</v>
      </c>
      <c r="B49" s="26" t="s">
        <v>56</v>
      </c>
      <c r="C49" s="56">
        <v>152000</v>
      </c>
      <c r="D49" s="34"/>
      <c r="E49" s="48">
        <v>140000</v>
      </c>
      <c r="F49" s="32">
        <v>152000</v>
      </c>
    </row>
    <row r="50" spans="1:6" ht="43.5" customHeight="1">
      <c r="A50" s="7" t="s">
        <v>129</v>
      </c>
      <c r="B50" s="26" t="s">
        <v>56</v>
      </c>
      <c r="C50" s="56">
        <v>13528000</v>
      </c>
      <c r="D50" s="34"/>
      <c r="E50" s="48">
        <v>4685000</v>
      </c>
      <c r="F50" s="32">
        <v>13528000</v>
      </c>
    </row>
    <row r="51" spans="1:6" ht="43.5" customHeight="1">
      <c r="A51" s="7" t="s">
        <v>130</v>
      </c>
      <c r="B51" s="26" t="s">
        <v>56</v>
      </c>
      <c r="C51" s="56">
        <v>104000.54</v>
      </c>
      <c r="D51" s="34"/>
      <c r="E51" s="48">
        <v>117693.4</v>
      </c>
      <c r="F51" s="44">
        <v>117693.4</v>
      </c>
    </row>
    <row r="52" spans="1:6" ht="18.75" customHeight="1">
      <c r="A52" s="6" t="s">
        <v>83</v>
      </c>
      <c r="B52" s="3" t="s">
        <v>10</v>
      </c>
      <c r="C52" s="33">
        <f>C53+C54+C55+C57+C56</f>
        <v>450404163.9200001</v>
      </c>
      <c r="D52" s="33">
        <f>D53+D54+D55+D57+D56</f>
        <v>0</v>
      </c>
      <c r="E52" s="33">
        <f>E53+E54+E55+E57+E56</f>
        <v>249235489.43</v>
      </c>
      <c r="F52" s="58">
        <f>F53+F54+F55+F57+F56</f>
        <v>450404163.9200001</v>
      </c>
    </row>
    <row r="53" spans="1:6" ht="51.75" customHeight="1">
      <c r="A53" s="7" t="s">
        <v>89</v>
      </c>
      <c r="B53" s="26" t="s">
        <v>40</v>
      </c>
      <c r="C53" s="32">
        <v>110492667.37</v>
      </c>
      <c r="D53" s="34"/>
      <c r="E53" s="48">
        <v>82814895.37</v>
      </c>
      <c r="F53" s="44">
        <v>110492667.37</v>
      </c>
    </row>
    <row r="54" spans="1:6" ht="57.75" customHeight="1">
      <c r="A54" s="7" t="s">
        <v>90</v>
      </c>
      <c r="B54" s="26" t="s">
        <v>41</v>
      </c>
      <c r="C54" s="32">
        <v>213540870.22</v>
      </c>
      <c r="D54" s="34"/>
      <c r="E54" s="48">
        <v>76077653</v>
      </c>
      <c r="F54" s="44">
        <v>213540870.22</v>
      </c>
    </row>
    <row r="55" spans="1:6" ht="48" customHeight="1">
      <c r="A55" s="7" t="s">
        <v>91</v>
      </c>
      <c r="B55" s="26" t="s">
        <v>42</v>
      </c>
      <c r="C55" s="32">
        <v>107759261.35</v>
      </c>
      <c r="D55" s="34"/>
      <c r="E55" s="48">
        <v>78009690.52</v>
      </c>
      <c r="F55" s="44">
        <v>107759261.35</v>
      </c>
    </row>
    <row r="56" spans="1:6" ht="48" customHeight="1">
      <c r="A56" s="7" t="s">
        <v>92</v>
      </c>
      <c r="B56" s="26" t="s">
        <v>88</v>
      </c>
      <c r="C56" s="32">
        <v>18717858.8</v>
      </c>
      <c r="D56" s="34"/>
      <c r="E56" s="48">
        <v>12439744.36</v>
      </c>
      <c r="F56" s="44">
        <v>18717858.8</v>
      </c>
    </row>
    <row r="57" spans="1:6" ht="87.75" customHeight="1">
      <c r="A57" s="7" t="s">
        <v>93</v>
      </c>
      <c r="B57" s="26" t="s">
        <v>43</v>
      </c>
      <c r="C57" s="32">
        <v>-106493.82</v>
      </c>
      <c r="D57" s="34"/>
      <c r="E57" s="48">
        <v>-106493.82</v>
      </c>
      <c r="F57" s="44">
        <v>-106493.82</v>
      </c>
    </row>
    <row r="58" spans="1:6" ht="15">
      <c r="A58" s="1"/>
      <c r="B58" s="2" t="s">
        <v>11</v>
      </c>
      <c r="C58" s="33">
        <f>C5+C29+C52</f>
        <v>534726866.71000004</v>
      </c>
      <c r="D58" s="33" t="e">
        <f>D5+D29+D52</f>
        <v>#REF!</v>
      </c>
      <c r="E58" s="33">
        <f>E5+E29+E52</f>
        <v>309372404.48</v>
      </c>
      <c r="F58" s="58">
        <f>F5+F29+F52</f>
        <v>536104059.82000005</v>
      </c>
    </row>
    <row r="59" spans="1:6" ht="26.25" customHeight="1">
      <c r="A59" s="14"/>
      <c r="B59" s="15"/>
      <c r="C59" s="16"/>
      <c r="D59" s="16"/>
      <c r="E59" s="16"/>
      <c r="F59" s="16"/>
    </row>
    <row r="60" spans="1:6" ht="15">
      <c r="A60" s="17" t="s">
        <v>36</v>
      </c>
      <c r="B60" s="18" t="s">
        <v>29</v>
      </c>
      <c r="C60" s="19"/>
      <c r="D60" s="19"/>
      <c r="E60" s="49"/>
      <c r="F60" s="7"/>
    </row>
    <row r="61" spans="1:6" ht="15">
      <c r="A61" s="23">
        <v>1</v>
      </c>
      <c r="B61" s="18" t="s">
        <v>38</v>
      </c>
      <c r="C61" s="24">
        <v>3</v>
      </c>
      <c r="D61" s="24"/>
      <c r="E61" s="50"/>
      <c r="F61" s="25">
        <v>4</v>
      </c>
    </row>
    <row r="62" spans="1:6" ht="31.5">
      <c r="A62" s="21" t="s">
        <v>30</v>
      </c>
      <c r="B62" s="20" t="s">
        <v>21</v>
      </c>
      <c r="C62" s="36">
        <v>67607522.21</v>
      </c>
      <c r="D62" s="36">
        <v>39517252.65</v>
      </c>
      <c r="E62" s="36">
        <v>47391232.15</v>
      </c>
      <c r="F62" s="60">
        <v>67907522.21</v>
      </c>
    </row>
    <row r="63" spans="1:6" ht="36.75" customHeight="1">
      <c r="A63" s="21" t="s">
        <v>31</v>
      </c>
      <c r="B63" s="20" t="s">
        <v>22</v>
      </c>
      <c r="C63" s="36">
        <v>150301</v>
      </c>
      <c r="D63" s="36">
        <v>205645</v>
      </c>
      <c r="E63" s="36">
        <v>142911</v>
      </c>
      <c r="F63" s="60">
        <v>150301</v>
      </c>
    </row>
    <row r="64" spans="1:6" ht="15.75">
      <c r="A64" s="21" t="s">
        <v>32</v>
      </c>
      <c r="B64" s="20" t="s">
        <v>23</v>
      </c>
      <c r="C64" s="36">
        <v>23874056.35</v>
      </c>
      <c r="D64" s="36">
        <v>9496162.54</v>
      </c>
      <c r="E64" s="36">
        <v>15551758.76</v>
      </c>
      <c r="F64" s="60">
        <v>23874056.35</v>
      </c>
    </row>
    <row r="65" spans="1:6" ht="31.5">
      <c r="A65" s="21" t="s">
        <v>33</v>
      </c>
      <c r="B65" s="20" t="s">
        <v>24</v>
      </c>
      <c r="C65" s="36">
        <v>69693597.54</v>
      </c>
      <c r="D65" s="36">
        <v>33395867.55</v>
      </c>
      <c r="E65" s="36">
        <v>24322305.33</v>
      </c>
      <c r="F65" s="60">
        <v>69693597.54</v>
      </c>
    </row>
    <row r="66" spans="1:6" ht="15.75">
      <c r="A66" s="21" t="s">
        <v>58</v>
      </c>
      <c r="B66" s="20" t="s">
        <v>59</v>
      </c>
      <c r="C66" s="36">
        <v>596200</v>
      </c>
      <c r="D66" s="36">
        <v>971275</v>
      </c>
      <c r="E66" s="36">
        <v>33200</v>
      </c>
      <c r="F66" s="60">
        <v>596200</v>
      </c>
    </row>
    <row r="67" spans="1:6" ht="15.75">
      <c r="A67" s="21" t="s">
        <v>34</v>
      </c>
      <c r="B67" s="20" t="s">
        <v>25</v>
      </c>
      <c r="C67" s="36">
        <v>234915818.6</v>
      </c>
      <c r="D67" s="36">
        <v>153529441.39</v>
      </c>
      <c r="E67" s="36">
        <v>144224711.88</v>
      </c>
      <c r="F67" s="60">
        <v>235693011.71</v>
      </c>
    </row>
    <row r="68" spans="1:6" ht="50.25" customHeight="1">
      <c r="A68" s="21" t="s">
        <v>35</v>
      </c>
      <c r="B68" s="20" t="s">
        <v>26</v>
      </c>
      <c r="C68" s="36">
        <v>70685995.98</v>
      </c>
      <c r="D68" s="36">
        <v>28802569.78</v>
      </c>
      <c r="E68" s="36">
        <v>31776954.33</v>
      </c>
      <c r="F68" s="60">
        <v>70985995.98</v>
      </c>
    </row>
    <row r="69" spans="1:6" ht="15.75">
      <c r="A69" s="21">
        <v>1000</v>
      </c>
      <c r="B69" s="20" t="s">
        <v>27</v>
      </c>
      <c r="C69" s="36">
        <v>6537310.53</v>
      </c>
      <c r="D69" s="36">
        <v>4923385.75</v>
      </c>
      <c r="E69" s="36">
        <v>2557698.88</v>
      </c>
      <c r="F69" s="60">
        <v>6537310.53</v>
      </c>
    </row>
    <row r="70" spans="1:6" ht="31.5">
      <c r="A70" s="21">
        <v>1100</v>
      </c>
      <c r="B70" s="20" t="s">
        <v>44</v>
      </c>
      <c r="C70" s="36">
        <v>73386304.17</v>
      </c>
      <c r="D70" s="36">
        <v>3001500</v>
      </c>
      <c r="E70" s="36">
        <v>23981719.26</v>
      </c>
      <c r="F70" s="60">
        <v>73386304.17</v>
      </c>
    </row>
    <row r="71" spans="1:6" ht="47.25">
      <c r="A71" s="21" t="s">
        <v>127</v>
      </c>
      <c r="B71" s="20" t="s">
        <v>128</v>
      </c>
      <c r="C71" s="36">
        <v>70191.78</v>
      </c>
      <c r="D71" s="36"/>
      <c r="E71" s="36">
        <v>0</v>
      </c>
      <c r="F71" s="60">
        <v>70191.78</v>
      </c>
    </row>
    <row r="72" spans="1:8" s="22" customFormat="1" ht="19.5" customHeight="1">
      <c r="A72" s="21"/>
      <c r="B72" s="2" t="s">
        <v>37</v>
      </c>
      <c r="C72" s="37">
        <f>C62+C63+C64+C65+C67+C68+C69+C70+C66+C71</f>
        <v>547517298.16</v>
      </c>
      <c r="D72" s="37">
        <f>D62+D63+D64+D65+D67+D68+D69+D70+D66+D71</f>
        <v>273843099.65999997</v>
      </c>
      <c r="E72" s="37">
        <f>E62+E63+E64+E65+E67+E68+E69+E70+E66+E71</f>
        <v>289982491.59</v>
      </c>
      <c r="F72" s="61">
        <f>F62+F63+F64+F65+F67+F68+F69+F70+F66+F71</f>
        <v>548894491.27</v>
      </c>
      <c r="H72"/>
    </row>
    <row r="73" spans="1:8" ht="15.75">
      <c r="A73" s="20"/>
      <c r="B73" s="20" t="s">
        <v>28</v>
      </c>
      <c r="C73" s="38">
        <f>C58-C72</f>
        <v>-12790431.449999928</v>
      </c>
      <c r="D73" s="38" t="e">
        <f>D58-D72</f>
        <v>#REF!</v>
      </c>
      <c r="E73" s="38">
        <f>E58-E72</f>
        <v>19389912.890000045</v>
      </c>
      <c r="F73" s="60">
        <f>F58-F72</f>
        <v>-12790431.449999928</v>
      </c>
      <c r="H73" s="22"/>
    </row>
    <row r="74" ht="15">
      <c r="F74" s="39"/>
    </row>
  </sheetData>
  <sheetProtection/>
  <mergeCells count="1">
    <mergeCell ref="A1:F1"/>
  </mergeCells>
  <printOptions/>
  <pageMargins left="0.7086614173228347" right="0.11811023622047245" top="0.1968503937007874" bottom="0.1968503937007874" header="0.31496062992125984" footer="0.31496062992125984"/>
  <pageSetup fitToHeight="0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2022-11-10T10:18:50Z</dcterms:modified>
  <cp:category/>
  <cp:version/>
  <cp:contentType/>
  <cp:contentStatus/>
</cp:coreProperties>
</file>